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6\File Server\SEDE\GECONI\PRESTAÇÃO DE CONTAS\ARQUIVO SIPEF\ARQUIVO ANEXO III E FLUXO DE CAIXA\HEMORREDE\2025\6 - JUNHO\"/>
    </mc:Choice>
  </mc:AlternateContent>
  <xr:revisionPtr revIDLastSave="0" documentId="13_ncr:1_{D8796140-991D-4078-AF2C-9A6FBAE93F4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3.2025" sheetId="1" r:id="rId1"/>
  </sheets>
  <definedNames>
    <definedName name="_xlnm.Print_Area" localSheetId="0">'03.2025'!$A$1:$B$163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8" i="1" l="1"/>
  <c r="B27" i="1"/>
  <c r="B54" i="1"/>
  <c r="B46" i="1"/>
  <c r="B101" i="1"/>
  <c r="B148" i="1" l="1"/>
  <c r="B37" i="1" l="1"/>
  <c r="B68" i="1"/>
  <c r="B79" i="1"/>
  <c r="B88" i="1" s="1"/>
  <c r="B97" i="1"/>
  <c r="B120" i="1" s="1"/>
  <c r="B136" i="1"/>
  <c r="B25" i="1"/>
  <c r="B150" i="1" l="1"/>
  <c r="B39" i="1"/>
  <c r="B127" i="1"/>
  <c r="B76" i="1"/>
  <c r="B42" i="1"/>
  <c r="B128" i="1" l="1"/>
  <c r="B65" i="1" l="1"/>
</calcChain>
</file>

<file path=xl/sharedStrings.xml><?xml version="1.0" encoding="utf-8"?>
<sst xmlns="http://schemas.openxmlformats.org/spreadsheetml/2006/main" count="144" uniqueCount="144">
  <si>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</si>
  <si>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</si>
  <si>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</si>
  <si>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</si>
  <si>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</si>
  <si>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</si>
  <si>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</si>
  <si>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</si>
  <si>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</si>
  <si>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</si>
  <si>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</si>
  <si>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</si>
  <si>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</si>
  <si>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</si>
  <si>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</si>
  <si>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</si>
  <si>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</si>
  <si>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</si>
  <si>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</si>
  <si>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</si>
  <si>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</si>
  <si>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</si>
  <si>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</si>
  <si>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</si>
  <si>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</si>
  <si>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</si>
  <si>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</si>
  <si>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</si>
  <si>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</si>
  <si>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</si>
  <si>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</si>
  <si>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</si>
  <si>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</si>
  <si>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</si>
  <si>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</si>
  <si>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</si>
  <si>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</si>
  <si>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</si>
  <si>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</si>
  <si>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</si>
  <si>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</si>
  <si>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</si>
  <si>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</si>
  <si>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</si>
  <si>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</si>
  <si>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</si>
  <si>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</si>
  <si>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</si>
  <si>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</si>
  <si>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</si>
  <si>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</si>
  <si>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</si>
  <si>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</si>
  <si>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</si>
  <si>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</si>
  <si>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</si>
  <si>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</si>
  <si>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</si>
  <si>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</si>
  <si>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</si>
  <si>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</si>
  <si>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</si>
  <si>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</si>
  <si>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</si>
  <si>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</si>
  <si>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</si>
  <si>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</si>
  <si>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</si>
  <si>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</si>
  <si>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</si>
  <si>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</si>
  <si>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</si>
  <si>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</si>
  <si>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</si>
  <si>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</si>
  <si>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</si>
  <si>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</si>
  <si>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</si>
  <si>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</si>
  <si>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</si>
  <si>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</si>
  <si>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</si>
  <si>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</si>
  <si>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</si>
  <si>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</si>
  <si>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</si>
  <si>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</si>
  <si>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</si>
  <si>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</si>
  <si>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</si>
  <si>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</si>
  <si>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SALDO BANCÁRIO ATUAL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</si>
  <si>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</si>
  <si>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</si>
  <si>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</si>
  <si>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</si>
  <si>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</si>
  <si>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</si>
  <si>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</si>
  <si>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</si>
  <si>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</si>
  <si>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</si>
  <si>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</si>
  <si>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2.5.8 - Devolução de Pagamento Indevido</t>
  </si>
  <si>
    <t>2.5.9 - Recursos Extracontratuais</t>
  </si>
  <si>
    <t xml:space="preserve">2.5.7 - Desbloqueio Judicial </t>
  </si>
  <si>
    <t>2.5.10 - Outras Entradas</t>
  </si>
  <si>
    <t xml:space="preserve">5.1.8.16 - Custas Processuais </t>
  </si>
  <si>
    <t>5.1.8.17 - Devolução do Saldo de Caixa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</si>
  <si>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</si>
  <si>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</si>
  <si>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</si>
  <si>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</si>
  <si>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</si>
  <si>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</si>
  <si>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</si>
  <si>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1.2.1 -  CUSTEIO - 0012 / 003 / 00003484-6</t>
  </si>
  <si>
    <t>7.2.1 -  CUSTEIO - 0012 / 003 / 00003484-6</t>
  </si>
  <si>
    <t>3.1.5 -Conta Fic Giro - Custeio 0012 / 003 / 00003484-6</t>
  </si>
  <si>
    <t>3.1.6 - Conta Fic Giro Fundo Trab. Rescisório - 0012 / 003 / 00003556-7</t>
  </si>
  <si>
    <t xml:space="preserve">4.1.3 - Fundo Rescisório - Rede HEMO-CSC - 2512 / 1388 / 000738994453 - 7 </t>
  </si>
  <si>
    <t>4.1.4 - Outras Receitas - Entidades Privadas -  2512 / 1388 / 000739012914 - 0</t>
  </si>
  <si>
    <t>4.1.5 - CUSTEIO 0012 / 003 / 00003484-6</t>
  </si>
  <si>
    <t>4.1.6 -  FUNDO TRAB. RESCISÓRIO - 0012 / 003 / 00003556-7</t>
  </si>
  <si>
    <t>4.1.7 -Conta Fic Giro - Custeio 0012 / 003 / 00003484-6</t>
  </si>
  <si>
    <t>4.1.8 - Conta Fic Giro Fundo Trab. Rescisório - 0012 / 003 / 00003556-7</t>
  </si>
  <si>
    <t>2.3.5 -Conta Fic Giro - Custeio 0012 / 003 / 00003484-6</t>
  </si>
  <si>
    <t>2.3.6 - Conta Fic Giro Fundo Trab. Rescisório - 0012 / 003 / 00003556-7</t>
  </si>
  <si>
    <t>1.2.6 -CONTA FUNDO TRAB. RESCISÓRIO - 0012 / 003 / 00003556-7</t>
  </si>
  <si>
    <t>1.2.7 -Conta Fic Giro - Custeio 0012 / 003 / 00003484-6</t>
  </si>
  <si>
    <t>1.2.8 - Conta Fic Giro Fundo Trab. Rescisório - 0012 / 003 / 00003556-7</t>
  </si>
  <si>
    <t>1.3.1 - INVESTIMENTO - 0012 / 003 / 0003555-9</t>
  </si>
  <si>
    <t>7.2.6 -CONTA FUNDO TRAB. RESCISÓRIO - 0012 / 003 / 00003556-7</t>
  </si>
  <si>
    <t>7.2.7 -Conta Fic Giro - Custeio 0012 / 003 / 00003484-6</t>
  </si>
  <si>
    <t>7.2.8 - Conta Fic Giro Fundo Trab. Rescisório - 0012 / 003 / 00003556-7</t>
  </si>
  <si>
    <t>7.3.1 - INVESTIMENTO - 0012 / 003 / 0003555-9</t>
  </si>
  <si>
    <t xml:space="preserve">5.1.8.18 - Devolução de Pagamento </t>
  </si>
  <si>
    <t>7.SALDO BANCÁRIO FINAL EM 31/05/2025</t>
  </si>
  <si>
    <t>2.1 .1 - Conta Corrente Custeio - 12 / 003 /3484-6</t>
  </si>
  <si>
    <t>2.2.1 - Conta Fundo Trab. Rescisório - 0012 / 003 / 00003556-7</t>
  </si>
  <si>
    <t>Competência: 06/2025</t>
  </si>
  <si>
    <t>1.2.9 - Conta corrente - 2512 / 1292 / 577265432-9</t>
  </si>
  <si>
    <t>7.2.9 - Conta corrente - 2512 / 1292 / 577265432-9</t>
  </si>
  <si>
    <r>
      <t xml:space="preserve">VIGÊNCIA DO CONTRATO DE GESTÃO/TERMO ADITIVO: 3º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INICIO: </t>
    </r>
    <r>
      <rPr>
        <sz val="11"/>
        <color theme="1"/>
        <rFont val="Calibri"/>
        <family val="2"/>
        <scheme val="minor"/>
      </rPr>
      <t>18/10/2024</t>
    </r>
    <r>
      <rPr>
        <b/>
        <sz val="11"/>
        <color theme="1"/>
        <rFont val="Calibri"/>
        <family val="2"/>
        <scheme val="minor"/>
      </rPr>
      <t xml:space="preserve">  E  TERMINO:</t>
    </r>
    <r>
      <rPr>
        <sz val="11"/>
        <color theme="1"/>
        <rFont val="Calibri"/>
        <family val="2"/>
        <scheme val="minor"/>
      </rPr>
      <t xml:space="preserve"> 18/10/2027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</si>
</sst>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2" fillId="0" borderId="0" xfId="0" applyFont="1"/>
    <xf numFmtId="0" fontId="0" fillId="3" borderId="0" xfId="0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166" fontId="0" fillId="3" borderId="4" xfId="0" applyNumberForma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3" borderId="4" xfId="0" applyNumberFormat="1" applyFont="1" applyFill="1" applyBorder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vertical="center" wrapText="1"/>
    </xf>
    <xf numFmtId="166" fontId="0" fillId="6" borderId="4" xfId="0" applyNumberFormat="1" applyFill="1" applyBorder="1" applyAlignment="1">
      <alignment horizontal="right"/>
    </xf>
    <xf numFmtId="166" fontId="0" fillId="5" borderId="4" xfId="0" applyNumberForma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Border="1" applyAlignment="1">
      <alignment horizontal="right" vertical="top"/>
    </xf>
    <xf numFmtId="0" fontId="0" fillId="6" borderId="3" xfId="0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Border="1"/>
    <xf numFmtId="166" fontId="12" fillId="0" borderId="4" xfId="0" applyNumberFormat="1" applyFont="1" applyBorder="1" applyAlignment="1">
      <alignment horizontal="right" vertical="center" wrapText="1" readingOrder="1"/>
    </xf>
    <xf numFmtId="166" fontId="12" fillId="0" borderId="4" xfId="0" applyNumberFormat="1" applyFont="1" applyBorder="1" applyAlignment="1">
      <alignment vertical="center" wrapText="1" readingOrder="1"/>
    </xf>
    <xf numFmtId="166" fontId="3" fillId="6" borderId="4" xfId="1" applyNumberFormat="1" applyFont="1" applyFill="1" applyBorder="1" applyAlignment="1">
      <alignment vertical="center"/>
    </xf>
    <xf numFmtId="0" fontId="0" fillId="0" borderId="12" xfId="0" applyBorder="1"/>
    <xf numFmtId="166" fontId="0" fillId="0" borderId="13" xfId="0" applyNumberFormat="1" applyBorder="1"/>
    <xf numFmtId="0" fontId="0" fillId="0" borderId="14" xfId="0" applyBorder="1"/>
    <xf numFmtId="166" fontId="0" fillId="0" borderId="15" xfId="0" applyNumberFormat="1" applyBorder="1"/>
    <xf numFmtId="0" fontId="0" fillId="0" borderId="3" xfId="0" applyBorder="1" applyAlignment="1">
      <alignment vertical="center" wrapText="1"/>
    </xf>
    <xf numFmtId="166" fontId="12" fillId="0" borderId="4" xfId="0" applyNumberFormat="1" applyFont="1" applyBorder="1" applyAlignment="1">
      <alignment horizontal="right" vertical="center" readingOrder="1"/>
    </xf>
    <xf numFmtId="166" fontId="12" fillId="0" borderId="11" xfId="0" applyNumberFormat="1" applyFont="1" applyBorder="1" applyAlignment="1">
      <alignment horizontal="right" vertical="center" readingOrder="1"/>
    </xf>
    <xf numFmtId="4" fontId="0" fillId="0" borderId="13" xfId="0" applyNumberFormat="1" applyBorder="1"/>
    <xf numFmtId="166" fontId="12" fillId="0" borderId="4" xfId="0" applyNumberFormat="1" applyFont="1" applyBorder="1" applyAlignment="1">
      <alignment vertical="center" readingOrder="1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38">
    <cellStyle name="Moeda 2" xfId="5" xr:uid="{00000000-0005-0000-0000-000000000000}"/>
    <cellStyle name="Normal" xfId="0" builtinId="0"/>
    <cellStyle name="Normal 2" xfId="2" xr:uid="{00000000-0005-0000-0000-000002000000}"/>
    <cellStyle name="Normal 2 2" xfId="13" xr:uid="{00000000-0005-0000-0000-000003000000}"/>
    <cellStyle name="Normal 2 2 2" xfId="24" xr:uid="{00000000-0005-0000-0000-000004000000}"/>
    <cellStyle name="Normal 2 2 3" xfId="23" xr:uid="{00000000-0005-0000-0000-000005000000}"/>
    <cellStyle name="Normal 2 3" xfId="8" xr:uid="{00000000-0005-0000-0000-000006000000}"/>
    <cellStyle name="Normal 2 3 2" xfId="26" xr:uid="{00000000-0005-0000-0000-000007000000}"/>
    <cellStyle name="Normal 2 3 3" xfId="25" xr:uid="{00000000-0005-0000-0000-000008000000}"/>
    <cellStyle name="Normal 2 4" xfId="22" xr:uid="{00000000-0005-0000-0000-000009000000}"/>
    <cellStyle name="Normal 3" xfId="7" xr:uid="{00000000-0005-0000-0000-00000A000000}"/>
    <cellStyle name="Normal 3 2" xfId="12" xr:uid="{00000000-0005-0000-0000-00000B000000}"/>
    <cellStyle name="Normal 3 3" xfId="28" xr:uid="{00000000-0005-0000-0000-00000C000000}"/>
    <cellStyle name="Normal 3 4" xfId="27" xr:uid="{00000000-0005-0000-0000-00000D000000}"/>
    <cellStyle name="Normal 30" xfId="9" xr:uid="{00000000-0005-0000-0000-00000E000000}"/>
    <cellStyle name="Normal 4" xfId="14" xr:uid="{00000000-0005-0000-0000-00000F000000}"/>
    <cellStyle name="Normal 4 2" xfId="19" xr:uid="{00000000-0005-0000-0000-000010000000}"/>
    <cellStyle name="Normal 5" xfId="20" xr:uid="{00000000-0005-0000-0000-000011000000}"/>
    <cellStyle name="Normal 5 2" xfId="21" xr:uid="{00000000-0005-0000-0000-000012000000}"/>
    <cellStyle name="Separador de milhares 2" xfId="3" xr:uid="{00000000-0005-0000-0000-000013000000}"/>
    <cellStyle name="Separador de milhares 2 2" xfId="4" xr:uid="{00000000-0005-0000-0000-000014000000}"/>
    <cellStyle name="Separador de milhares 2 2 2" xfId="16" xr:uid="{00000000-0005-0000-0000-000015000000}"/>
    <cellStyle name="Separador de milhares 2 3" xfId="15" xr:uid="{00000000-0005-0000-0000-000016000000}"/>
    <cellStyle name="Separador de milhares 2 3 2" xfId="31" xr:uid="{00000000-0005-0000-0000-000017000000}"/>
    <cellStyle name="Separador de milhares 2 3 3" xfId="30" xr:uid="{00000000-0005-0000-0000-000018000000}"/>
    <cellStyle name="Separador de milhares 2 4" xfId="32" xr:uid="{00000000-0005-0000-0000-000019000000}"/>
    <cellStyle name="Separador de milhares 2 5" xfId="29" xr:uid="{00000000-0005-0000-0000-00001A000000}"/>
    <cellStyle name="Separador de milhares 3" xfId="17" xr:uid="{00000000-0005-0000-0000-00001B000000}"/>
    <cellStyle name="TableStyleLight1" xfId="10" xr:uid="{00000000-0005-0000-0000-00001C000000}"/>
    <cellStyle name="TableStyleLight1 2" xfId="18" xr:uid="{00000000-0005-0000-0000-00001D000000}"/>
    <cellStyle name="Vírgula" xfId="1" builtinId="3"/>
    <cellStyle name="Vírgula 2" xfId="6" xr:uid="{00000000-0005-0000-0000-00001F000000}"/>
    <cellStyle name="Vírgula 2 2" xfId="11" xr:uid="{00000000-0005-0000-0000-000020000000}"/>
    <cellStyle name="Vírgula 2 2 2" xfId="35" xr:uid="{00000000-0005-0000-0000-000021000000}"/>
    <cellStyle name="Vírgula 2 2 3" xfId="34" xr:uid="{00000000-0005-0000-0000-000022000000}"/>
    <cellStyle name="Vírgula 2 3" xfId="36" xr:uid="{00000000-0005-0000-0000-000023000000}"/>
    <cellStyle name="Vírgula 2 4" xfId="33" xr:uid="{00000000-0005-0000-0000-000024000000}"/>
    <cellStyle name="Vírgula 3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2</xdr:col>
      <xdr:colOff>31750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8863545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4"/>
  <sheetViews>
    <sheetView showGridLines="0" tabSelected="1" view="pageBreakPreview" zoomScale="90" zoomScaleNormal="100" zoomScaleSheetLayoutView="90" zoomScalePageLayoutView="55" workbookViewId="0">
      <selection activeCell="A2" sqref="A2:B7"/>
    </sheetView>
  </sheetViews>
  <sheetFormatPr defaultColWidth="41.7109375" defaultRowHeight="15" x14ac:dyDescent="0.25"/>
  <cols>
    <col min="1" max="1" width="113.7109375" customWidth="1"/>
    <col min="2" max="2" width="19.5703125" style="5" customWidth="1"/>
  </cols>
  <sheetData>
    <row r="1" spans="1:2" ht="84.75" customHeight="1" thickBot="1" x14ac:dyDescent="0.3"/>
    <row r="2" spans="1:2" x14ac:dyDescent="0.25">
      <c r="A2" s="91" t="s">
        <v>0</v>
      </c>
      <c r="B2" s="92"/>
    </row>
    <row r="3" spans="1:2" ht="15" customHeight="1" x14ac:dyDescent="0.25">
      <c r="A3" s="93"/>
      <c r="B3" s="94"/>
    </row>
    <row r="4" spans="1:2" ht="15" customHeight="1" x14ac:dyDescent="0.25">
      <c r="A4" s="93"/>
      <c r="B4" s="94"/>
    </row>
    <row r="5" spans="1:2" ht="15" customHeight="1" x14ac:dyDescent="0.25">
      <c r="A5" s="93"/>
      <c r="B5" s="94"/>
    </row>
    <row r="6" spans="1:2" ht="15" customHeight="1" x14ac:dyDescent="0.25">
      <c r="A6" s="93"/>
      <c r="B6" s="94"/>
    </row>
    <row r="7" spans="1:2" ht="15" customHeight="1" thickBot="1" x14ac:dyDescent="0.3">
      <c r="A7" s="95"/>
      <c r="B7" s="96"/>
    </row>
    <row r="8" spans="1:2" ht="23.25" customHeight="1" x14ac:dyDescent="0.25">
      <c r="A8" s="97" t="s">
        <v>1</v>
      </c>
      <c r="B8" s="98"/>
    </row>
    <row r="9" spans="1:2" ht="23.25" customHeight="1" x14ac:dyDescent="0.25">
      <c r="A9" s="99"/>
      <c r="B9" s="100"/>
    </row>
    <row r="10" spans="1:2" ht="15" customHeight="1" x14ac:dyDescent="0.25">
      <c r="A10" s="101" t="s">
        <v>109</v>
      </c>
      <c r="B10" s="102"/>
    </row>
    <row r="11" spans="1:2" ht="15" customHeight="1" x14ac:dyDescent="0.25">
      <c r="A11" s="6" t="s">
        <v>110</v>
      </c>
      <c r="B11" s="31"/>
    </row>
    <row r="12" spans="1:2" ht="15" customHeight="1" x14ac:dyDescent="0.25">
      <c r="A12" s="103" t="s">
        <v>111</v>
      </c>
      <c r="B12" s="104"/>
    </row>
    <row r="13" spans="1:2" ht="15" customHeight="1" x14ac:dyDescent="0.25">
      <c r="A13" s="7" t="s">
        <v>112</v>
      </c>
      <c r="B13" s="32"/>
    </row>
    <row r="14" spans="1:2" ht="15" customHeight="1" x14ac:dyDescent="0.25">
      <c r="A14" s="105" t="s">
        <v>113</v>
      </c>
      <c r="B14" s="106"/>
    </row>
    <row r="15" spans="1:2" ht="15" customHeight="1" x14ac:dyDescent="0.25">
      <c r="A15" s="8" t="s">
        <v>114</v>
      </c>
      <c r="B15" s="33"/>
    </row>
    <row r="16" spans="1:2" ht="15" customHeight="1" x14ac:dyDescent="0.25">
      <c r="A16" s="7" t="s">
        <v>115</v>
      </c>
      <c r="B16" s="34"/>
    </row>
    <row r="17" spans="1:2" ht="15" customHeight="1" x14ac:dyDescent="0.25">
      <c r="A17" s="103" t="s">
        <v>143</v>
      </c>
      <c r="B17" s="104"/>
    </row>
    <row r="18" spans="1:2" ht="15" customHeight="1" x14ac:dyDescent="0.25">
      <c r="A18" s="7"/>
      <c r="B18" s="32"/>
    </row>
    <row r="19" spans="1:2" s="1" customFormat="1" ht="15" customHeight="1" x14ac:dyDescent="0.25">
      <c r="A19" s="9" t="s">
        <v>2</v>
      </c>
      <c r="B19" s="35">
        <v>5083479.01</v>
      </c>
    </row>
    <row r="20" spans="1:2" s="1" customFormat="1" ht="15" customHeight="1" x14ac:dyDescent="0.25">
      <c r="A20" s="10" t="s">
        <v>3</v>
      </c>
      <c r="B20" s="36">
        <v>0</v>
      </c>
    </row>
    <row r="21" spans="1:2" s="1" customFormat="1" ht="15" customHeight="1" x14ac:dyDescent="0.25">
      <c r="A21" s="107"/>
      <c r="B21" s="108"/>
    </row>
    <row r="22" spans="1:2" ht="26.25" customHeight="1" x14ac:dyDescent="0.25">
      <c r="A22" s="89" t="s">
        <v>4</v>
      </c>
      <c r="B22" s="90"/>
    </row>
    <row r="23" spans="1:2" ht="15" customHeight="1" x14ac:dyDescent="0.25">
      <c r="A23" s="9" t="s">
        <v>140</v>
      </c>
      <c r="B23" s="37" t="s">
        <v>5</v>
      </c>
    </row>
    <row r="24" spans="1:2" ht="15" customHeight="1" x14ac:dyDescent="0.25">
      <c r="A24" s="4" t="s">
        <v>6</v>
      </c>
      <c r="B24" s="38"/>
    </row>
    <row r="25" spans="1:2" ht="15" customHeight="1" x14ac:dyDescent="0.25">
      <c r="A25" s="12" t="s">
        <v>7</v>
      </c>
      <c r="B25" s="39">
        <f>B26</f>
        <v>5879.12</v>
      </c>
    </row>
    <row r="26" spans="1:2" ht="15" customHeight="1" x14ac:dyDescent="0.25">
      <c r="A26" s="13" t="s">
        <v>8</v>
      </c>
      <c r="B26" s="81">
        <v>5879.12</v>
      </c>
    </row>
    <row r="27" spans="1:2" ht="15" customHeight="1" x14ac:dyDescent="0.25">
      <c r="A27" s="12" t="s">
        <v>9</v>
      </c>
      <c r="B27" s="41">
        <f>SUM(B28:B36)</f>
        <v>21292780.699999996</v>
      </c>
    </row>
    <row r="28" spans="1:2" ht="15" customHeight="1" x14ac:dyDescent="0.25">
      <c r="A28" s="13" t="s">
        <v>116</v>
      </c>
      <c r="B28" s="42">
        <v>0</v>
      </c>
    </row>
    <row r="29" spans="1:2" ht="15" customHeight="1" x14ac:dyDescent="0.25">
      <c r="A29" s="13" t="s">
        <v>10</v>
      </c>
      <c r="B29" s="40">
        <v>10204329.07</v>
      </c>
    </row>
    <row r="30" spans="1:2" ht="15" customHeight="1" x14ac:dyDescent="0.25">
      <c r="A30" s="13" t="s">
        <v>11</v>
      </c>
      <c r="B30" s="40">
        <v>6800304.3300000001</v>
      </c>
    </row>
    <row r="31" spans="1:2" ht="15" customHeight="1" x14ac:dyDescent="0.25">
      <c r="A31" s="15" t="s">
        <v>12</v>
      </c>
      <c r="B31" s="40">
        <v>750584.43</v>
      </c>
    </row>
    <row r="32" spans="1:2" ht="15" customHeight="1" x14ac:dyDescent="0.25">
      <c r="A32" s="15" t="s">
        <v>13</v>
      </c>
      <c r="B32" s="40">
        <v>164070.98000000001</v>
      </c>
    </row>
    <row r="33" spans="1:2" ht="15" customHeight="1" x14ac:dyDescent="0.25">
      <c r="A33" s="15" t="s">
        <v>128</v>
      </c>
      <c r="B33" s="40">
        <v>0</v>
      </c>
    </row>
    <row r="34" spans="1:2" ht="15" customHeight="1" x14ac:dyDescent="0.25">
      <c r="A34" s="15" t="s">
        <v>129</v>
      </c>
      <c r="B34" s="40">
        <v>2465298.4900000002</v>
      </c>
    </row>
    <row r="35" spans="1:2" ht="15" customHeight="1" x14ac:dyDescent="0.25">
      <c r="A35" s="15" t="s">
        <v>130</v>
      </c>
      <c r="B35" s="40">
        <v>908193.4</v>
      </c>
    </row>
    <row r="36" spans="1:2" ht="15" customHeight="1" x14ac:dyDescent="0.25">
      <c r="A36" s="74" t="s">
        <v>141</v>
      </c>
      <c r="B36" s="40">
        <v>0</v>
      </c>
    </row>
    <row r="37" spans="1:2" ht="15" customHeight="1" x14ac:dyDescent="0.25">
      <c r="A37" s="12" t="s">
        <v>14</v>
      </c>
      <c r="B37" s="41">
        <f>B38</f>
        <v>8676.1</v>
      </c>
    </row>
    <row r="38" spans="1:2" ht="15" customHeight="1" x14ac:dyDescent="0.25">
      <c r="A38" s="15" t="s">
        <v>131</v>
      </c>
      <c r="B38" s="40">
        <v>8676.1</v>
      </c>
    </row>
    <row r="39" spans="1:2" ht="15" customHeight="1" x14ac:dyDescent="0.25">
      <c r="A39" s="14" t="s">
        <v>15</v>
      </c>
      <c r="B39" s="41">
        <f>B25+B27+B37</f>
        <v>21307335.919999998</v>
      </c>
    </row>
    <row r="40" spans="1:2" ht="15" customHeight="1" x14ac:dyDescent="0.25">
      <c r="A40" s="15"/>
      <c r="B40" s="56"/>
    </row>
    <row r="41" spans="1:2" ht="15" customHeight="1" x14ac:dyDescent="0.25">
      <c r="A41" s="11" t="s">
        <v>16</v>
      </c>
      <c r="B41" s="44"/>
    </row>
    <row r="42" spans="1:2" s="2" customFormat="1" ht="15" customHeight="1" x14ac:dyDescent="0.25">
      <c r="A42" s="16" t="s">
        <v>17</v>
      </c>
      <c r="B42" s="45">
        <f>SUM(B43)</f>
        <v>5083479.01</v>
      </c>
    </row>
    <row r="43" spans="1:2" ht="15" customHeight="1" x14ac:dyDescent="0.25">
      <c r="A43" s="15" t="s">
        <v>138</v>
      </c>
      <c r="B43" s="71">
        <v>5083479.01</v>
      </c>
    </row>
    <row r="44" spans="1:2" s="2" customFormat="1" ht="15" customHeight="1" x14ac:dyDescent="0.25">
      <c r="A44" s="16" t="s">
        <v>18</v>
      </c>
      <c r="B44" s="45">
        <v>0</v>
      </c>
    </row>
    <row r="45" spans="1:2" ht="15" customHeight="1" x14ac:dyDescent="0.25">
      <c r="A45" s="78" t="s">
        <v>139</v>
      </c>
      <c r="B45" s="46">
        <v>65785.600000000006</v>
      </c>
    </row>
    <row r="46" spans="1:2" s="2" customFormat="1" ht="15" customHeight="1" x14ac:dyDescent="0.25">
      <c r="A46" s="17" t="s">
        <v>19</v>
      </c>
      <c r="B46" s="45">
        <f>SUM(B47:B52)</f>
        <v>156860.22999999998</v>
      </c>
    </row>
    <row r="47" spans="1:2" ht="15" customHeight="1" x14ac:dyDescent="0.25">
      <c r="A47" s="15" t="s">
        <v>20</v>
      </c>
      <c r="B47" s="79">
        <v>41183.29</v>
      </c>
    </row>
    <row r="48" spans="1:2" ht="15" customHeight="1" x14ac:dyDescent="0.25">
      <c r="A48" s="15" t="s">
        <v>21</v>
      </c>
      <c r="B48" s="79">
        <v>68811.039999999994</v>
      </c>
    </row>
    <row r="49" spans="1:2" ht="15" customHeight="1" x14ac:dyDescent="0.25">
      <c r="A49" s="15" t="s">
        <v>22</v>
      </c>
      <c r="B49" s="79">
        <v>5028.38</v>
      </c>
    </row>
    <row r="50" spans="1:2" ht="15" customHeight="1" x14ac:dyDescent="0.25">
      <c r="A50" s="15" t="s">
        <v>23</v>
      </c>
      <c r="B50" s="79">
        <v>1105.1600000000001</v>
      </c>
    </row>
    <row r="51" spans="1:2" ht="15" customHeight="1" x14ac:dyDescent="0.25">
      <c r="A51" s="15" t="s">
        <v>126</v>
      </c>
      <c r="B51" s="79">
        <v>31416.87</v>
      </c>
    </row>
    <row r="52" spans="1:2" ht="15" customHeight="1" x14ac:dyDescent="0.25">
      <c r="A52" s="15" t="s">
        <v>127</v>
      </c>
      <c r="B52" s="79">
        <v>9315.49</v>
      </c>
    </row>
    <row r="53" spans="1:2" s="2" customFormat="1" ht="15" customHeight="1" x14ac:dyDescent="0.25">
      <c r="A53" s="17" t="s">
        <v>24</v>
      </c>
      <c r="B53" s="45">
        <v>0</v>
      </c>
    </row>
    <row r="54" spans="1:2" s="2" customFormat="1" ht="15" customHeight="1" x14ac:dyDescent="0.25">
      <c r="A54" s="17" t="s">
        <v>25</v>
      </c>
      <c r="B54" s="45">
        <f>SUM(B55:B64)</f>
        <v>35137.259999999995</v>
      </c>
    </row>
    <row r="55" spans="1:2" ht="15" customHeight="1" x14ac:dyDescent="0.25">
      <c r="A55" s="18" t="s">
        <v>26</v>
      </c>
      <c r="B55" s="71">
        <v>7828.79</v>
      </c>
    </row>
    <row r="56" spans="1:2" ht="15" customHeight="1" x14ac:dyDescent="0.25">
      <c r="A56" s="18" t="s">
        <v>27</v>
      </c>
      <c r="B56" s="71">
        <v>151</v>
      </c>
    </row>
    <row r="57" spans="1:2" ht="15" customHeight="1" x14ac:dyDescent="0.25">
      <c r="A57" s="18" t="s">
        <v>28</v>
      </c>
      <c r="B57" s="67">
        <v>9802.3799999999992</v>
      </c>
    </row>
    <row r="58" spans="1:2" ht="15" customHeight="1" x14ac:dyDescent="0.25">
      <c r="A58" s="18" t="s">
        <v>29</v>
      </c>
      <c r="B58" s="70">
        <v>33.19</v>
      </c>
    </row>
    <row r="59" spans="1:2" ht="15" customHeight="1" x14ac:dyDescent="0.25">
      <c r="A59" s="18" t="s">
        <v>30</v>
      </c>
      <c r="B59" s="71">
        <v>0</v>
      </c>
    </row>
    <row r="60" spans="1:2" ht="15" customHeight="1" x14ac:dyDescent="0.25">
      <c r="A60" s="18" t="s">
        <v>31</v>
      </c>
      <c r="B60" s="71">
        <v>14321.9</v>
      </c>
    </row>
    <row r="61" spans="1:2" ht="15" customHeight="1" x14ac:dyDescent="0.25">
      <c r="A61" s="18" t="s">
        <v>105</v>
      </c>
      <c r="B61" s="43">
        <v>0</v>
      </c>
    </row>
    <row r="62" spans="1:2" ht="15" customHeight="1" x14ac:dyDescent="0.25">
      <c r="A62" s="18" t="s">
        <v>103</v>
      </c>
      <c r="B62" s="43">
        <v>3000</v>
      </c>
    </row>
    <row r="63" spans="1:2" ht="15" customHeight="1" x14ac:dyDescent="0.25">
      <c r="A63" s="18" t="s">
        <v>104</v>
      </c>
      <c r="B63" s="72">
        <v>0</v>
      </c>
    </row>
    <row r="64" spans="1:2" ht="15" customHeight="1" x14ac:dyDescent="0.25">
      <c r="A64" s="18" t="s">
        <v>106</v>
      </c>
      <c r="B64" s="72">
        <v>0</v>
      </c>
    </row>
    <row r="65" spans="1:2" ht="15" customHeight="1" x14ac:dyDescent="0.25">
      <c r="A65" s="19" t="s">
        <v>32</v>
      </c>
      <c r="B65" s="45">
        <f>SUM(B42,B44,B46,B53,B54)</f>
        <v>5275476.5</v>
      </c>
    </row>
    <row r="66" spans="1:2" ht="15" customHeight="1" x14ac:dyDescent="0.25">
      <c r="A66" s="19"/>
      <c r="B66" s="46"/>
    </row>
    <row r="67" spans="1:2" ht="15" customHeight="1" x14ac:dyDescent="0.25">
      <c r="A67" s="20" t="s">
        <v>33</v>
      </c>
      <c r="B67" s="47"/>
    </row>
    <row r="68" spans="1:2" s="2" customFormat="1" ht="15" customHeight="1" x14ac:dyDescent="0.25">
      <c r="A68" s="16" t="s">
        <v>34</v>
      </c>
      <c r="B68" s="48">
        <f>SUM(B69:B74)</f>
        <v>2931378.56</v>
      </c>
    </row>
    <row r="69" spans="1:2" ht="15" customHeight="1" x14ac:dyDescent="0.25">
      <c r="A69" s="15" t="s">
        <v>35</v>
      </c>
      <c r="B69" s="82">
        <v>408371.59</v>
      </c>
    </row>
    <row r="70" spans="1:2" ht="15" customHeight="1" x14ac:dyDescent="0.25">
      <c r="A70" s="15" t="s">
        <v>36</v>
      </c>
      <c r="B70" s="82">
        <v>0</v>
      </c>
    </row>
    <row r="71" spans="1:2" ht="15" customHeight="1" x14ac:dyDescent="0.25">
      <c r="A71" s="15" t="s">
        <v>37</v>
      </c>
      <c r="B71" s="82">
        <v>0</v>
      </c>
    </row>
    <row r="72" spans="1:2" ht="15" customHeight="1" x14ac:dyDescent="0.25">
      <c r="A72" s="15" t="s">
        <v>38</v>
      </c>
      <c r="B72" s="82">
        <v>27792.25</v>
      </c>
    </row>
    <row r="73" spans="1:2" ht="15" customHeight="1" x14ac:dyDescent="0.25">
      <c r="A73" s="15" t="s">
        <v>118</v>
      </c>
      <c r="B73" s="50">
        <v>2495214.7200000002</v>
      </c>
    </row>
    <row r="74" spans="1:2" ht="15" customHeight="1" x14ac:dyDescent="0.25">
      <c r="A74" s="15" t="s">
        <v>119</v>
      </c>
      <c r="B74" s="50">
        <v>0</v>
      </c>
    </row>
    <row r="75" spans="1:2" ht="15" customHeight="1" x14ac:dyDescent="0.25">
      <c r="A75" s="15"/>
      <c r="B75" s="50"/>
    </row>
    <row r="76" spans="1:2" ht="15" customHeight="1" x14ac:dyDescent="0.25">
      <c r="A76" s="21" t="s">
        <v>39</v>
      </c>
      <c r="B76" s="48">
        <f>B68</f>
        <v>2931378.56</v>
      </c>
    </row>
    <row r="77" spans="1:2" s="3" customFormat="1" ht="15" customHeight="1" x14ac:dyDescent="0.25">
      <c r="A77" s="6"/>
      <c r="B77" s="35"/>
    </row>
    <row r="78" spans="1:2" ht="15" customHeight="1" x14ac:dyDescent="0.25">
      <c r="A78" s="22" t="s">
        <v>40</v>
      </c>
      <c r="B78" s="49"/>
    </row>
    <row r="79" spans="1:2" s="2" customFormat="1" ht="15" customHeight="1" x14ac:dyDescent="0.25">
      <c r="A79" s="23" t="s">
        <v>41</v>
      </c>
      <c r="B79" s="45">
        <f>SUM(B80:B87)</f>
        <v>2526088.64</v>
      </c>
    </row>
    <row r="80" spans="1:2" ht="15" customHeight="1" x14ac:dyDescent="0.25">
      <c r="A80" s="15" t="s">
        <v>42</v>
      </c>
      <c r="B80" s="79">
        <v>0</v>
      </c>
    </row>
    <row r="81" spans="1:2" ht="15" customHeight="1" x14ac:dyDescent="0.25">
      <c r="A81" s="15" t="s">
        <v>43</v>
      </c>
      <c r="B81" s="79">
        <v>0</v>
      </c>
    </row>
    <row r="82" spans="1:2" ht="15" customHeight="1" x14ac:dyDescent="0.25">
      <c r="A82" s="15" t="s">
        <v>120</v>
      </c>
      <c r="B82" s="79">
        <v>0</v>
      </c>
    </row>
    <row r="83" spans="1:2" ht="15" customHeight="1" x14ac:dyDescent="0.25">
      <c r="A83" s="15" t="s">
        <v>121</v>
      </c>
      <c r="B83" s="79">
        <v>0</v>
      </c>
    </row>
    <row r="84" spans="1:2" ht="15" customHeight="1" x14ac:dyDescent="0.25">
      <c r="A84" s="15" t="s">
        <v>122</v>
      </c>
      <c r="B84" s="79">
        <v>0</v>
      </c>
    </row>
    <row r="85" spans="1:2" ht="15" customHeight="1" x14ac:dyDescent="0.25">
      <c r="A85" s="15" t="s">
        <v>123</v>
      </c>
      <c r="B85" s="79">
        <v>0</v>
      </c>
    </row>
    <row r="86" spans="1:2" ht="15" customHeight="1" x14ac:dyDescent="0.25">
      <c r="A86" s="15" t="s">
        <v>124</v>
      </c>
      <c r="B86" s="79">
        <v>2460303.04</v>
      </c>
    </row>
    <row r="87" spans="1:2" ht="15" customHeight="1" x14ac:dyDescent="0.25">
      <c r="A87" s="15" t="s">
        <v>125</v>
      </c>
      <c r="B87" s="80">
        <v>65785.600000000006</v>
      </c>
    </row>
    <row r="88" spans="1:2" ht="15" customHeight="1" x14ac:dyDescent="0.25">
      <c r="A88" s="20" t="s">
        <v>44</v>
      </c>
      <c r="B88" s="51">
        <f>B79</f>
        <v>2526088.64</v>
      </c>
    </row>
    <row r="89" spans="1:2" s="3" customFormat="1" ht="15" customHeight="1" x14ac:dyDescent="0.25">
      <c r="A89" s="6"/>
      <c r="B89" s="35"/>
    </row>
    <row r="90" spans="1:2" ht="15" customHeight="1" x14ac:dyDescent="0.25">
      <c r="A90" s="20" t="s">
        <v>45</v>
      </c>
      <c r="B90" s="52"/>
    </row>
    <row r="91" spans="1:2" x14ac:dyDescent="0.25">
      <c r="A91" s="20" t="s">
        <v>46</v>
      </c>
      <c r="B91" s="53"/>
    </row>
    <row r="92" spans="1:2" ht="15" customHeight="1" x14ac:dyDescent="0.25">
      <c r="A92" s="23" t="s">
        <v>47</v>
      </c>
      <c r="B92" s="70">
        <v>1620964.15</v>
      </c>
    </row>
    <row r="93" spans="1:2" x14ac:dyDescent="0.25">
      <c r="A93" s="19" t="s">
        <v>48</v>
      </c>
      <c r="B93" s="54">
        <v>1641115.35</v>
      </c>
    </row>
    <row r="94" spans="1:2" x14ac:dyDescent="0.25">
      <c r="A94" s="19" t="s">
        <v>49</v>
      </c>
      <c r="B94" s="54">
        <v>986145.31</v>
      </c>
    </row>
    <row r="95" spans="1:2" x14ac:dyDescent="0.25">
      <c r="A95" s="23" t="s">
        <v>50</v>
      </c>
      <c r="B95" s="71">
        <v>0</v>
      </c>
    </row>
    <row r="96" spans="1:2" x14ac:dyDescent="0.25">
      <c r="A96" s="23" t="s">
        <v>51</v>
      </c>
      <c r="B96" s="54">
        <v>110403.45</v>
      </c>
    </row>
    <row r="97" spans="1:2" x14ac:dyDescent="0.25">
      <c r="A97" s="23" t="s">
        <v>52</v>
      </c>
      <c r="B97" s="48">
        <f>B99+B98</f>
        <v>937047.55</v>
      </c>
    </row>
    <row r="98" spans="1:2" x14ac:dyDescent="0.25">
      <c r="A98" s="18" t="s">
        <v>53</v>
      </c>
      <c r="B98" s="55">
        <v>916007.77</v>
      </c>
    </row>
    <row r="99" spans="1:2" x14ac:dyDescent="0.25">
      <c r="A99" s="18" t="s">
        <v>54</v>
      </c>
      <c r="B99" s="54">
        <v>21039.78</v>
      </c>
    </row>
    <row r="100" spans="1:2" ht="30" x14ac:dyDescent="0.25">
      <c r="A100" s="23" t="s">
        <v>55</v>
      </c>
      <c r="B100" s="48">
        <v>0</v>
      </c>
    </row>
    <row r="101" spans="1:2" x14ac:dyDescent="0.25">
      <c r="A101" s="30" t="s">
        <v>56</v>
      </c>
      <c r="B101" s="48">
        <f>SUM(B102:B119)</f>
        <v>214088.68999999997</v>
      </c>
    </row>
    <row r="102" spans="1:2" x14ac:dyDescent="0.25">
      <c r="A102" s="18" t="s">
        <v>57</v>
      </c>
      <c r="B102" s="55">
        <v>99658.62</v>
      </c>
    </row>
    <row r="103" spans="1:2" x14ac:dyDescent="0.25">
      <c r="A103" s="18" t="s">
        <v>58</v>
      </c>
      <c r="B103" s="54">
        <v>81443.09</v>
      </c>
    </row>
    <row r="104" spans="1:2" x14ac:dyDescent="0.25">
      <c r="A104" s="18" t="s">
        <v>59</v>
      </c>
      <c r="B104" s="54">
        <v>3620</v>
      </c>
    </row>
    <row r="105" spans="1:2" x14ac:dyDescent="0.25">
      <c r="A105" s="18" t="s">
        <v>60</v>
      </c>
      <c r="B105" s="67">
        <v>12802.38</v>
      </c>
    </row>
    <row r="106" spans="1:2" x14ac:dyDescent="0.25">
      <c r="A106" s="18" t="s">
        <v>61</v>
      </c>
      <c r="B106" s="54">
        <v>633.79999999999995</v>
      </c>
    </row>
    <row r="107" spans="1:2" x14ac:dyDescent="0.25">
      <c r="A107" s="18" t="s">
        <v>62</v>
      </c>
      <c r="B107" s="54">
        <v>0</v>
      </c>
    </row>
    <row r="108" spans="1:2" x14ac:dyDescent="0.25">
      <c r="A108" s="18" t="s">
        <v>63</v>
      </c>
      <c r="B108" s="55">
        <v>3861.53</v>
      </c>
    </row>
    <row r="109" spans="1:2" x14ac:dyDescent="0.25">
      <c r="A109" s="18" t="s">
        <v>64</v>
      </c>
      <c r="B109" s="54">
        <v>0</v>
      </c>
    </row>
    <row r="110" spans="1:2" x14ac:dyDescent="0.25">
      <c r="A110" s="18" t="s">
        <v>65</v>
      </c>
      <c r="B110" s="71">
        <v>0</v>
      </c>
    </row>
    <row r="111" spans="1:2" x14ac:dyDescent="0.25">
      <c r="A111" s="18" t="s">
        <v>66</v>
      </c>
      <c r="B111" s="54">
        <v>3060.62</v>
      </c>
    </row>
    <row r="112" spans="1:2" x14ac:dyDescent="0.25">
      <c r="A112" s="18" t="s">
        <v>67</v>
      </c>
      <c r="B112" s="54">
        <v>126.24</v>
      </c>
    </row>
    <row r="113" spans="1:2" x14ac:dyDescent="0.25">
      <c r="A113" s="18" t="s">
        <v>68</v>
      </c>
      <c r="B113" s="54">
        <v>4485.43</v>
      </c>
    </row>
    <row r="114" spans="1:2" x14ac:dyDescent="0.25">
      <c r="A114" s="18" t="s">
        <v>69</v>
      </c>
      <c r="B114" s="56">
        <v>0</v>
      </c>
    </row>
    <row r="115" spans="1:2" x14ac:dyDescent="0.25">
      <c r="A115" s="18" t="s">
        <v>70</v>
      </c>
      <c r="B115" s="71">
        <v>0</v>
      </c>
    </row>
    <row r="116" spans="1:2" x14ac:dyDescent="0.25">
      <c r="A116" s="18" t="s">
        <v>102</v>
      </c>
      <c r="B116" s="71">
        <v>0</v>
      </c>
    </row>
    <row r="117" spans="1:2" x14ac:dyDescent="0.25">
      <c r="A117" s="18" t="s">
        <v>107</v>
      </c>
      <c r="B117" s="71">
        <v>4396.9799999999996</v>
      </c>
    </row>
    <row r="118" spans="1:2" x14ac:dyDescent="0.25">
      <c r="A118" s="18" t="s">
        <v>108</v>
      </c>
      <c r="B118" s="71">
        <v>0</v>
      </c>
    </row>
    <row r="119" spans="1:2" x14ac:dyDescent="0.25">
      <c r="A119" s="18" t="s">
        <v>136</v>
      </c>
      <c r="B119" s="71">
        <v>0</v>
      </c>
    </row>
    <row r="120" spans="1:2" x14ac:dyDescent="0.25">
      <c r="A120" s="6" t="s">
        <v>71</v>
      </c>
      <c r="B120" s="57">
        <f>SUM(B92,B93,B94,B95,B96,B97,B100,B101)</f>
        <v>5509764.5000000009</v>
      </c>
    </row>
    <row r="121" spans="1:2" x14ac:dyDescent="0.25">
      <c r="A121" s="6"/>
      <c r="B121" s="58"/>
    </row>
    <row r="122" spans="1:2" x14ac:dyDescent="0.25">
      <c r="A122" s="20" t="s">
        <v>72</v>
      </c>
      <c r="B122" s="53"/>
    </row>
    <row r="123" spans="1:2" x14ac:dyDescent="0.25">
      <c r="A123" s="24" t="s">
        <v>73</v>
      </c>
      <c r="B123" s="71">
        <v>0</v>
      </c>
    </row>
    <row r="124" spans="1:2" x14ac:dyDescent="0.25">
      <c r="A124" s="24" t="s">
        <v>74</v>
      </c>
      <c r="B124" s="56">
        <v>0</v>
      </c>
    </row>
    <row r="125" spans="1:2" x14ac:dyDescent="0.25">
      <c r="A125" s="24" t="s">
        <v>75</v>
      </c>
      <c r="B125" s="56">
        <v>0</v>
      </c>
    </row>
    <row r="126" spans="1:2" x14ac:dyDescent="0.25">
      <c r="A126" s="24" t="s">
        <v>76</v>
      </c>
      <c r="B126" s="56">
        <v>0</v>
      </c>
    </row>
    <row r="127" spans="1:2" x14ac:dyDescent="0.25">
      <c r="A127" s="17" t="s">
        <v>77</v>
      </c>
      <c r="B127" s="41">
        <f>B126+B123+B124+B125</f>
        <v>0</v>
      </c>
    </row>
    <row r="128" spans="1:2" ht="14.25" customHeight="1" x14ac:dyDescent="0.25">
      <c r="A128" s="6" t="s">
        <v>78</v>
      </c>
      <c r="B128" s="59">
        <f>B120+B127</f>
        <v>5509764.5000000009</v>
      </c>
    </row>
    <row r="129" spans="1:2" x14ac:dyDescent="0.25">
      <c r="A129" s="6"/>
      <c r="B129" s="46"/>
    </row>
    <row r="130" spans="1:2" x14ac:dyDescent="0.25">
      <c r="A130" s="22" t="s">
        <v>79</v>
      </c>
      <c r="B130" s="49"/>
    </row>
    <row r="131" spans="1:2" x14ac:dyDescent="0.25">
      <c r="A131" s="24" t="s">
        <v>80</v>
      </c>
      <c r="B131" s="46">
        <v>0</v>
      </c>
    </row>
    <row r="132" spans="1:2" x14ac:dyDescent="0.25">
      <c r="A132" s="24" t="s">
        <v>81</v>
      </c>
      <c r="B132" s="60">
        <v>0</v>
      </c>
    </row>
    <row r="133" spans="1:2" x14ac:dyDescent="0.25">
      <c r="A133" s="25" t="s">
        <v>82</v>
      </c>
      <c r="B133" s="61">
        <v>0</v>
      </c>
    </row>
    <row r="134" spans="1:2" s="3" customFormat="1" x14ac:dyDescent="0.25">
      <c r="A134" s="87"/>
      <c r="B134" s="88"/>
    </row>
    <row r="135" spans="1:2" x14ac:dyDescent="0.25">
      <c r="A135" s="11" t="s">
        <v>137</v>
      </c>
      <c r="B135" s="69"/>
    </row>
    <row r="136" spans="1:2" s="2" customFormat="1" x14ac:dyDescent="0.25">
      <c r="A136" s="26" t="s">
        <v>83</v>
      </c>
      <c r="B136" s="39">
        <f>SUM(B137)</f>
        <v>5637.62</v>
      </c>
    </row>
    <row r="137" spans="1:2" x14ac:dyDescent="0.25">
      <c r="A137" s="13" t="s">
        <v>84</v>
      </c>
      <c r="B137" s="81">
        <v>5637.62</v>
      </c>
    </row>
    <row r="138" spans="1:2" s="2" customFormat="1" x14ac:dyDescent="0.25">
      <c r="A138" s="26" t="s">
        <v>85</v>
      </c>
      <c r="B138" s="39">
        <f>SUM(B139:B147)</f>
        <v>21044412.299999997</v>
      </c>
    </row>
    <row r="139" spans="1:2" x14ac:dyDescent="0.25">
      <c r="A139" s="13" t="s">
        <v>117</v>
      </c>
      <c r="B139" s="62">
        <v>0</v>
      </c>
    </row>
    <row r="140" spans="1:2" x14ac:dyDescent="0.25">
      <c r="A140" s="13" t="s">
        <v>86</v>
      </c>
      <c r="B140" s="62">
        <v>10273140.109999999</v>
      </c>
    </row>
    <row r="141" spans="1:2" x14ac:dyDescent="0.25">
      <c r="A141" s="13" t="s">
        <v>87</v>
      </c>
      <c r="B141" s="62">
        <v>6433102.0300000003</v>
      </c>
    </row>
    <row r="142" spans="1:2" x14ac:dyDescent="0.25">
      <c r="A142" s="15" t="s">
        <v>88</v>
      </c>
      <c r="B142" s="72">
        <v>727816.56</v>
      </c>
    </row>
    <row r="143" spans="1:2" x14ac:dyDescent="0.25">
      <c r="A143" s="15" t="s">
        <v>89</v>
      </c>
      <c r="B143" s="72">
        <v>165176.14000000001</v>
      </c>
    </row>
    <row r="144" spans="1:2" x14ac:dyDescent="0.25">
      <c r="A144" s="15" t="s">
        <v>132</v>
      </c>
      <c r="B144" s="72">
        <v>0</v>
      </c>
    </row>
    <row r="145" spans="1:2" x14ac:dyDescent="0.25">
      <c r="A145" s="15" t="s">
        <v>133</v>
      </c>
      <c r="B145" s="72">
        <v>2461803.6800000002</v>
      </c>
    </row>
    <row r="146" spans="1:2" x14ac:dyDescent="0.25">
      <c r="A146" s="15" t="s">
        <v>134</v>
      </c>
      <c r="B146" s="70">
        <v>983294.49</v>
      </c>
    </row>
    <row r="147" spans="1:2" x14ac:dyDescent="0.25">
      <c r="A147" s="15" t="s">
        <v>142</v>
      </c>
      <c r="B147" s="43">
        <v>79.290000000000006</v>
      </c>
    </row>
    <row r="148" spans="1:2" s="2" customFormat="1" x14ac:dyDescent="0.25">
      <c r="A148" s="26" t="s">
        <v>90</v>
      </c>
      <c r="B148" s="39">
        <f>B149</f>
        <v>22998</v>
      </c>
    </row>
    <row r="149" spans="1:2" x14ac:dyDescent="0.25">
      <c r="A149" s="15" t="s">
        <v>135</v>
      </c>
      <c r="B149" s="40">
        <v>22998</v>
      </c>
    </row>
    <row r="150" spans="1:2" x14ac:dyDescent="0.25">
      <c r="A150" s="25" t="s">
        <v>91</v>
      </c>
      <c r="B150" s="73">
        <f>SUM(B148,B138,B136)</f>
        <v>21073047.919999998</v>
      </c>
    </row>
    <row r="151" spans="1:2" x14ac:dyDescent="0.25">
      <c r="A151" s="27" t="s">
        <v>92</v>
      </c>
      <c r="B151" s="63"/>
    </row>
    <row r="152" spans="1:2" x14ac:dyDescent="0.25">
      <c r="A152" s="28" t="s">
        <v>93</v>
      </c>
      <c r="B152" s="64"/>
    </row>
    <row r="153" spans="1:2" x14ac:dyDescent="0.25">
      <c r="A153" s="29" t="s">
        <v>94</v>
      </c>
      <c r="B153" s="41">
        <v>623418.23</v>
      </c>
    </row>
    <row r="154" spans="1:2" x14ac:dyDescent="0.25">
      <c r="A154" s="29" t="s">
        <v>95</v>
      </c>
      <c r="B154" s="41"/>
    </row>
    <row r="155" spans="1:2" x14ac:dyDescent="0.25">
      <c r="A155" s="29" t="s">
        <v>96</v>
      </c>
      <c r="B155" s="41"/>
    </row>
    <row r="156" spans="1:2" x14ac:dyDescent="0.25">
      <c r="A156" s="68" t="s">
        <v>97</v>
      </c>
      <c r="B156" s="54"/>
    </row>
    <row r="157" spans="1:2" x14ac:dyDescent="0.25">
      <c r="A157" s="28" t="s">
        <v>98</v>
      </c>
      <c r="B157" s="65">
        <v>623418.23</v>
      </c>
    </row>
    <row r="158" spans="1:2" x14ac:dyDescent="0.25">
      <c r="A158" s="83" t="s">
        <v>99</v>
      </c>
      <c r="B158" s="84"/>
    </row>
    <row r="159" spans="1:2" x14ac:dyDescent="0.25">
      <c r="A159" s="83"/>
      <c r="B159" s="84"/>
    </row>
    <row r="160" spans="1:2" ht="15.75" thickBot="1" x14ac:dyDescent="0.3">
      <c r="A160" s="85"/>
      <c r="B160" s="86"/>
    </row>
    <row r="161" spans="1:2" x14ac:dyDescent="0.25">
      <c r="A161" s="74" t="s">
        <v>100</v>
      </c>
      <c r="B161" s="75"/>
    </row>
    <row r="162" spans="1:2" x14ac:dyDescent="0.25">
      <c r="A162" s="74"/>
      <c r="B162" s="75"/>
    </row>
    <row r="163" spans="1:2" ht="15.75" thickBot="1" x14ac:dyDescent="0.3">
      <c r="A163" s="76" t="s">
        <v>101</v>
      </c>
      <c r="B163" s="77"/>
    </row>
    <row r="174" spans="1:2" x14ac:dyDescent="0.25">
      <c r="B174" s="66"/>
    </row>
  </sheetData>
  <mergeCells count="10">
    <mergeCell ref="A158:B160"/>
    <mergeCell ref="A134:B134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25" right="0.25" top="0.75" bottom="0.75" header="0.3" footer="0.3"/>
  <pageSetup paperSize="9" scale="70" orientation="portrait" r:id="rId1"/>
  <rowBreaks count="1" manualBreakCount="1">
    <brk id="89" max="1" man="1"/>
  </rowBreaks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2025-07-23T18:36:53Z</cp:lastPrinted>
  <dcterms:created xsi:type="dcterms:W3CDTF">2023-04-26T15:03:40Z</dcterms:created>
  <dcterms:modified xsi:type="dcterms:W3CDTF">2025-07-23T18:36:56Z</dcterms:modified>
</cp:coreProperties>
</file>